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'стр.1'!$A$1:$AD$58</definedName>
  </definedNames>
  <calcPr fullCalcOnLoad="1"/>
</workbook>
</file>

<file path=xl/sharedStrings.xml><?xml version="1.0" encoding="utf-8"?>
<sst xmlns="http://schemas.openxmlformats.org/spreadsheetml/2006/main" count="121" uniqueCount="81">
  <si>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</si>
  <si>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</si>
  <si>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</si>
  <si>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</si>
  <si>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</si>
  <si>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план *</t>
  </si>
  <si>
    <t>факт</t>
  </si>
  <si>
    <t>I кв.</t>
  </si>
  <si>
    <t>II кв.</t>
  </si>
  <si>
    <t>III кв.</t>
  </si>
  <si>
    <t>IV кв.</t>
  </si>
  <si>
    <t>"   "</t>
  </si>
  <si>
    <t>1</t>
  </si>
  <si>
    <t>Техническое перевооружение и реконструкция</t>
  </si>
  <si>
    <t>1.1</t>
  </si>
  <si>
    <t>Реконструкция КЛ-10 кВ (прокладка новых КЛ-10 кВ в замен существующих)</t>
  </si>
  <si>
    <t>2</t>
  </si>
  <si>
    <t>3</t>
  </si>
  <si>
    <t>4</t>
  </si>
  <si>
    <t>6</t>
  </si>
  <si>
    <t>1.2</t>
  </si>
  <si>
    <t>Реконструкция ВЛ-10кВ</t>
  </si>
  <si>
    <t>5</t>
  </si>
  <si>
    <t>1.3</t>
  </si>
  <si>
    <t>Реконструкция ВЛ-0,4 кВ и строительство новых ВЛ-0,4 кВ (СИП)</t>
  </si>
  <si>
    <t>7</t>
  </si>
  <si>
    <t>8</t>
  </si>
  <si>
    <t>9</t>
  </si>
  <si>
    <t>10</t>
  </si>
  <si>
    <t>11</t>
  </si>
  <si>
    <t>1.4</t>
  </si>
  <si>
    <t>Реконструкция КЛ-0,4 кВ</t>
  </si>
  <si>
    <t>Кабельные выхода на опоры от ВЛ-0,4 кВ до ТП-10/,04 кВ</t>
  </si>
  <si>
    <t>1.5</t>
  </si>
  <si>
    <t>Реконструкция ТП-10/0,4 кВ и РП-10 кВ</t>
  </si>
  <si>
    <t xml:space="preserve">Прочее </t>
  </si>
  <si>
    <t xml:space="preserve">Приобретение  автотранспорта </t>
  </si>
  <si>
    <t>Приобретение информационно - вычислительной техники</t>
  </si>
  <si>
    <t>3.1</t>
  </si>
  <si>
    <t>Энергосбережение и повышение энергетической эффективности</t>
  </si>
  <si>
    <t>Замена устаревших трансформаторов на новые ТМГ</t>
  </si>
  <si>
    <t>Совершенствование технологических процессов и ввод в работу устройств компенсации реактивной мощности</t>
  </si>
  <si>
    <t>Приложение № 9
к Приказу Минэнерго России от 24.03.2010 № 114</t>
  </si>
  <si>
    <t>Муниципальным предприятие г. Абакана "Абаканские электрические сети"</t>
  </si>
  <si>
    <t xml:space="preserve">(подпись)                    </t>
  </si>
  <si>
    <t>12</t>
  </si>
  <si>
    <t>ПС Полярная- РТП-19</t>
  </si>
  <si>
    <t>Замена выходов с РП-5</t>
  </si>
  <si>
    <t>ТП-180-ТП-255</t>
  </si>
  <si>
    <t>ф.97/15-РП-2/17</t>
  </si>
  <si>
    <t>ф. РТП-20/19-462</t>
  </si>
  <si>
    <t>ТП-483</t>
  </si>
  <si>
    <t>ТП-511</t>
  </si>
  <si>
    <t>ТП-517</t>
  </si>
  <si>
    <t>ТП-73</t>
  </si>
  <si>
    <t>ТП-592</t>
  </si>
  <si>
    <t>ТП-13 ф.1.2.3</t>
  </si>
  <si>
    <t>ТП-101 ф.2.3.4</t>
  </si>
  <si>
    <t>ТП-360</t>
  </si>
  <si>
    <t>ТП-271</t>
  </si>
  <si>
    <t>ТП-193</t>
  </si>
  <si>
    <t>ТП-153</t>
  </si>
  <si>
    <t>ТП-113</t>
  </si>
  <si>
    <t>ТП-485</t>
  </si>
  <si>
    <t>13</t>
  </si>
  <si>
    <t>14</t>
  </si>
  <si>
    <t xml:space="preserve">Замена МТП и старых КТП на новые КТП            (7,12 ,485 ) </t>
  </si>
  <si>
    <t>Монтаж защиты микропроцессорной (типа БМРЗ-100)  РТП-24, РТП-23, РТП-21</t>
  </si>
  <si>
    <t>2012 г.</t>
  </si>
  <si>
    <t>Вне плана:ТП-471; РТП-23; ТП-341; демонтаж ТП-580; ТП-320, ТП-391</t>
  </si>
  <si>
    <t>ТП-115(ТП-30)</t>
  </si>
  <si>
    <t>Вне плана: 28/15 - РП-7/14</t>
  </si>
  <si>
    <t>Отчет о вводах/выводах объектов за 2012 г.</t>
  </si>
  <si>
    <t>Реконструкция не запланированная планом:ТП-116 ф.2; ТП-544 ф.1, ТП-600 ф.2, ТП-35 ф.2, ТП-462 ф.2, 5, ТП-454 ф.3, ТП-164 ф.12</t>
  </si>
  <si>
    <t>ПИР 2013 года (ВЛ-0,4 кВ ТП-272, ВЛ-0,4 кВ ТП-475, ВЛ-0,4 кВ ТП-702, ТП-292, ТП-475, ТП-56) (КЛ-0,4 кВ Пушкина,1, Красноярская, 6)</t>
  </si>
  <si>
    <t>Выполнение вне плана (АИИСКУЭ)</t>
  </si>
  <si>
    <t>Реконструкция вне плана: 23/15-278, ф.200-227, ф.51-278, РП-6/8-34, ф. 77-279, РП-13/11-РП-14/2, РП-7/6-126.</t>
  </si>
  <si>
    <t>Начальник ПТО</t>
  </si>
  <si>
    <t>А. А. Ханин</t>
  </si>
  <si>
    <t>В.В. Кранин</t>
  </si>
  <si>
    <t>Утверждаю Первый заместитель директора - Главный инженер МП АЭС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</si>
</sst>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 shrinkToFit="1"/>
    </xf>
    <xf numFmtId="49" fontId="2" fillId="0" borderId="31" xfId="0" applyNumberFormat="1" applyFont="1" applyBorder="1" applyAlignment="1">
      <alignment horizontal="center" vertical="center" wrapText="1" shrinkToFit="1"/>
    </xf>
    <xf numFmtId="49" fontId="2" fillId="0" borderId="32" xfId="0" applyNumberFormat="1" applyFont="1" applyBorder="1" applyAlignment="1">
      <alignment horizontal="center" vertical="center" wrapText="1" shrinkToFit="1"/>
    </xf>
    <xf numFmtId="49" fontId="2" fillId="0" borderId="33" xfId="0" applyNumberFormat="1" applyFont="1" applyBorder="1" applyAlignment="1">
      <alignment horizontal="center" vertical="center" wrapText="1" shrinkToFit="1"/>
    </xf>
    <xf numFmtId="49" fontId="2" fillId="0" borderId="34" xfId="0" applyNumberFormat="1" applyFont="1" applyBorder="1" applyAlignment="1">
      <alignment horizontal="center" vertical="center" wrapText="1" shrinkToFit="1"/>
    </xf>
    <xf numFmtId="49" fontId="2" fillId="0" borderId="35" xfId="0" applyNumberFormat="1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9" fillId="0" borderId="41" xfId="0" applyFont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5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4" fillId="0" borderId="37" xfId="0" applyFont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 wrapText="1" shrinkToFit="1"/>
    </xf>
    <xf numFmtId="2" fontId="9" fillId="0" borderId="41" xfId="0" applyNumberFormat="1" applyFont="1" applyBorder="1" applyAlignment="1">
      <alignment vertical="top" wrapText="1"/>
    </xf>
    <xf numFmtId="2" fontId="4" fillId="0" borderId="36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52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 shrinkToFit="1"/>
    </xf>
    <xf numFmtId="0" fontId="2" fillId="0" borderId="56" xfId="0" applyFont="1" applyBorder="1" applyAlignment="1">
      <alignment vertical="top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vertical="top" wrapText="1"/>
    </xf>
    <xf numFmtId="0" fontId="2" fillId="0" borderId="46" xfId="0" applyFont="1" applyBorder="1" applyAlignment="1">
      <alignment vertical="center" wrapText="1"/>
    </xf>
    <xf numFmtId="0" fontId="2" fillId="0" borderId="45" xfId="0" applyFont="1" applyBorder="1" applyAlignment="1">
      <alignment vertical="top" wrapText="1"/>
    </xf>
    <xf numFmtId="0" fontId="4" fillId="0" borderId="40" xfId="0" applyFont="1" applyBorder="1" applyAlignment="1" quotePrefix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/>
    </xf>
    <xf numFmtId="0" fontId="4" fillId="0" borderId="57" xfId="0" applyFont="1" applyBorder="1" applyAlignment="1" quotePrefix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8" xfId="0" applyFont="1" applyBorder="1" applyAlignment="1" quotePrefix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51" xfId="0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65" xfId="0" applyFont="1" applyBorder="1" applyAlignment="1" quotePrefix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6" xfId="0" applyFont="1" applyBorder="1" applyAlignment="1" quotePrefix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right"/>
    </xf>
    <xf numFmtId="0" fontId="10" fillId="0" borderId="67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49" fontId="8" fillId="0" borderId="68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view="pageBreakPreview" zoomScale="160" zoomScaleNormal="120" zoomScaleSheetLayoutView="160" zoomScalePageLayoutView="0" workbookViewId="0" topLeftCell="A7">
      <selection activeCell="N25" sqref="N25"/>
    </sheetView>
  </sheetViews>
  <sheetFormatPr defaultColWidth="0.875" defaultRowHeight="12.75"/>
  <cols>
    <col min="1" max="1" width="4.375" style="1" bestFit="1" customWidth="1"/>
    <col min="2" max="2" width="33.875" style="19" customWidth="1"/>
    <col min="3" max="3" width="4.875" style="1" customWidth="1"/>
    <col min="4" max="4" width="5.375" style="1" bestFit="1" customWidth="1"/>
    <col min="5" max="5" width="4.75390625" style="1" bestFit="1" customWidth="1"/>
    <col min="6" max="6" width="4.625" style="1" bestFit="1" customWidth="1"/>
    <col min="7" max="7" width="5.00390625" style="1" bestFit="1" customWidth="1"/>
    <col min="8" max="8" width="4.75390625" style="1" bestFit="1" customWidth="1"/>
    <col min="9" max="9" width="4.125" style="1" bestFit="1" customWidth="1"/>
    <col min="10" max="10" width="4.75390625" style="127" bestFit="1" customWidth="1"/>
    <col min="11" max="11" width="4.625" style="1" bestFit="1" customWidth="1"/>
    <col min="12" max="12" width="5.00390625" style="1" bestFit="1" customWidth="1"/>
    <col min="13" max="13" width="3.625" style="1" bestFit="1" customWidth="1"/>
    <col min="14" max="14" width="4.125" style="1" bestFit="1" customWidth="1"/>
    <col min="15" max="15" width="4.75390625" style="1" bestFit="1" customWidth="1"/>
    <col min="16" max="16" width="4.625" style="1" bestFit="1" customWidth="1"/>
    <col min="17" max="17" width="5.00390625" style="1" bestFit="1" customWidth="1"/>
    <col min="18" max="18" width="4.625" style="1" customWidth="1"/>
    <col min="19" max="19" width="5.375" style="1" customWidth="1"/>
    <col min="20" max="20" width="4.75390625" style="1" bestFit="1" customWidth="1"/>
    <col min="21" max="21" width="4.375" style="1" bestFit="1" customWidth="1"/>
    <col min="22" max="22" width="6.625" style="1" customWidth="1"/>
    <col min="23" max="16384" width="0.875" style="1" customWidth="1"/>
  </cols>
  <sheetData>
    <row r="1" spans="10:22" s="12" customFormat="1" ht="39.75" customHeight="1">
      <c r="J1" s="126"/>
      <c r="R1" s="162" t="s">
        <v>42</v>
      </c>
      <c r="S1" s="162"/>
      <c r="T1" s="162"/>
      <c r="U1" s="162"/>
      <c r="V1" s="162"/>
    </row>
    <row r="2" spans="1:22" ht="15.75">
      <c r="A2" s="166" t="s">
        <v>72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2:22" s="4" customFormat="1" ht="15.75">
      <c r="B3" s="167" t="s">
        <v>43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4" spans="16:22" ht="27.75" customHeight="1">
      <c r="P4" s="168" t="s">
        <v>80</v>
      </c>
      <c r="Q4" s="168"/>
      <c r="R4" s="168"/>
      <c r="S4" s="168"/>
      <c r="T4" s="168"/>
      <c r="U4" s="168"/>
      <c r="V4" s="168"/>
    </row>
    <row r="5" spans="17:22" ht="12.75">
      <c r="Q5" s="6"/>
      <c r="R5" s="6"/>
      <c r="S5" s="6"/>
      <c r="T5" s="6"/>
      <c r="U5" s="6"/>
      <c r="V5" s="6"/>
    </row>
    <row r="6" spans="2:22" s="3" customFormat="1" ht="15" customHeight="1" thickBot="1">
      <c r="B6" s="12"/>
      <c r="J6" s="128"/>
      <c r="Q6" s="164" t="s">
        <v>79</v>
      </c>
      <c r="R6" s="165"/>
      <c r="S6" s="165"/>
      <c r="T6" s="165"/>
      <c r="U6" s="165"/>
      <c r="V6" s="165"/>
    </row>
    <row r="7" spans="2:22" s="3" customFormat="1" ht="15" customHeight="1">
      <c r="B7" s="12"/>
      <c r="J7" s="128"/>
      <c r="Q7" s="163" t="s">
        <v>44</v>
      </c>
      <c r="R7" s="163"/>
      <c r="S7" s="163"/>
      <c r="T7" s="163"/>
      <c r="U7" s="163"/>
      <c r="V7" s="163"/>
    </row>
    <row r="8" spans="2:22" s="3" customFormat="1" ht="15">
      <c r="B8" s="12"/>
      <c r="J8" s="128"/>
      <c r="R8" s="12"/>
      <c r="S8" s="13"/>
      <c r="T8" s="13"/>
      <c r="U8" s="2"/>
      <c r="V8" s="14"/>
    </row>
    <row r="9" spans="2:22" s="5" customFormat="1" ht="12.75">
      <c r="B9" s="11"/>
      <c r="J9" s="129"/>
      <c r="R9" s="6" t="s">
        <v>11</v>
      </c>
      <c r="S9" s="169"/>
      <c r="T9" s="169"/>
      <c r="U9" s="169"/>
      <c r="V9" s="6">
        <v>2012</v>
      </c>
    </row>
    <row r="10" ht="12" thickBot="1"/>
    <row r="11" spans="1:22" s="2" customFormat="1" ht="11.25" thickBot="1">
      <c r="A11" s="188" t="s">
        <v>0</v>
      </c>
      <c r="B11" s="191" t="s">
        <v>1</v>
      </c>
      <c r="C11" s="170" t="s">
        <v>2</v>
      </c>
      <c r="D11" s="170"/>
      <c r="E11" s="170"/>
      <c r="F11" s="170"/>
      <c r="G11" s="170"/>
      <c r="H11" s="170"/>
      <c r="I11" s="170"/>
      <c r="J11" s="170"/>
      <c r="K11" s="170"/>
      <c r="L11" s="171"/>
      <c r="M11" s="172" t="s">
        <v>3</v>
      </c>
      <c r="N11" s="173"/>
      <c r="O11" s="173"/>
      <c r="P11" s="173"/>
      <c r="Q11" s="173"/>
      <c r="R11" s="173"/>
      <c r="S11" s="173"/>
      <c r="T11" s="173"/>
      <c r="U11" s="173"/>
      <c r="V11" s="174"/>
    </row>
    <row r="12" spans="1:22" s="2" customFormat="1" ht="10.5">
      <c r="A12" s="189"/>
      <c r="B12" s="192"/>
      <c r="C12" s="186" t="s">
        <v>5</v>
      </c>
      <c r="D12" s="176"/>
      <c r="E12" s="176"/>
      <c r="F12" s="176"/>
      <c r="G12" s="187"/>
      <c r="H12" s="175" t="s">
        <v>6</v>
      </c>
      <c r="I12" s="176"/>
      <c r="J12" s="176"/>
      <c r="K12" s="176"/>
      <c r="L12" s="177"/>
      <c r="M12" s="175" t="s">
        <v>5</v>
      </c>
      <c r="N12" s="176"/>
      <c r="O12" s="176"/>
      <c r="P12" s="176"/>
      <c r="Q12" s="177"/>
      <c r="R12" s="178" t="s">
        <v>6</v>
      </c>
      <c r="S12" s="178"/>
      <c r="T12" s="178"/>
      <c r="U12" s="178"/>
      <c r="V12" s="179"/>
    </row>
    <row r="13" spans="1:22" s="2" customFormat="1" ht="10.5">
      <c r="A13" s="189"/>
      <c r="B13" s="192"/>
      <c r="C13" s="194" t="s">
        <v>4</v>
      </c>
      <c r="D13" s="182"/>
      <c r="E13" s="182"/>
      <c r="F13" s="182"/>
      <c r="G13" s="195"/>
      <c r="H13" s="181" t="s">
        <v>4</v>
      </c>
      <c r="I13" s="182"/>
      <c r="J13" s="182"/>
      <c r="K13" s="182"/>
      <c r="L13" s="183"/>
      <c r="M13" s="181" t="s">
        <v>4</v>
      </c>
      <c r="N13" s="182"/>
      <c r="O13" s="182"/>
      <c r="P13" s="182"/>
      <c r="Q13" s="183"/>
      <c r="R13" s="184" t="s">
        <v>4</v>
      </c>
      <c r="S13" s="184"/>
      <c r="T13" s="184"/>
      <c r="U13" s="184"/>
      <c r="V13" s="185"/>
    </row>
    <row r="14" spans="1:22" s="2" customFormat="1" ht="11.25" thickBot="1">
      <c r="A14" s="190"/>
      <c r="B14" s="193"/>
      <c r="C14" s="8" t="s">
        <v>7</v>
      </c>
      <c r="D14" s="7" t="s">
        <v>8</v>
      </c>
      <c r="E14" s="7" t="s">
        <v>9</v>
      </c>
      <c r="F14" s="7" t="s">
        <v>10</v>
      </c>
      <c r="G14" s="7" t="s">
        <v>68</v>
      </c>
      <c r="H14" s="10" t="s">
        <v>7</v>
      </c>
      <c r="I14" s="7" t="s">
        <v>8</v>
      </c>
      <c r="J14" s="130" t="s">
        <v>9</v>
      </c>
      <c r="K14" s="7" t="s">
        <v>10</v>
      </c>
      <c r="L14" s="21" t="s">
        <v>68</v>
      </c>
      <c r="M14" s="10" t="s">
        <v>7</v>
      </c>
      <c r="N14" s="7" t="s">
        <v>8</v>
      </c>
      <c r="O14" s="7" t="s">
        <v>9</v>
      </c>
      <c r="P14" s="7" t="s">
        <v>10</v>
      </c>
      <c r="Q14" s="21" t="s">
        <v>68</v>
      </c>
      <c r="R14" s="8" t="s">
        <v>7</v>
      </c>
      <c r="S14" s="7" t="s">
        <v>8</v>
      </c>
      <c r="T14" s="7" t="s">
        <v>9</v>
      </c>
      <c r="U14" s="7" t="s">
        <v>10</v>
      </c>
      <c r="V14" s="21" t="s">
        <v>68</v>
      </c>
    </row>
    <row r="15" spans="1:22" s="2" customFormat="1" ht="11.25" thickBot="1">
      <c r="A15" s="23">
        <v>1</v>
      </c>
      <c r="B15" s="46">
        <v>2</v>
      </c>
      <c r="C15" s="25">
        <v>3</v>
      </c>
      <c r="D15" s="24">
        <v>4</v>
      </c>
      <c r="E15" s="24">
        <v>5</v>
      </c>
      <c r="F15" s="24">
        <v>6</v>
      </c>
      <c r="G15" s="24">
        <v>7</v>
      </c>
      <c r="H15" s="23">
        <v>8</v>
      </c>
      <c r="I15" s="24">
        <v>9</v>
      </c>
      <c r="J15" s="131">
        <v>10</v>
      </c>
      <c r="K15" s="24">
        <v>11</v>
      </c>
      <c r="L15" s="26">
        <v>12</v>
      </c>
      <c r="M15" s="23">
        <v>13</v>
      </c>
      <c r="N15" s="24">
        <v>14</v>
      </c>
      <c r="O15" s="24">
        <v>15</v>
      </c>
      <c r="P15" s="24">
        <v>16</v>
      </c>
      <c r="Q15" s="26">
        <v>17</v>
      </c>
      <c r="R15" s="25">
        <v>18</v>
      </c>
      <c r="S15" s="24">
        <v>19</v>
      </c>
      <c r="T15" s="24">
        <v>20</v>
      </c>
      <c r="U15" s="24">
        <v>21</v>
      </c>
      <c r="V15" s="26">
        <v>22</v>
      </c>
    </row>
    <row r="16" spans="1:22" s="2" customFormat="1" ht="21.75" thickBot="1">
      <c r="A16" s="35" t="s">
        <v>12</v>
      </c>
      <c r="B16" s="47" t="s">
        <v>13</v>
      </c>
      <c r="C16" s="84">
        <f>SUM(C42)</f>
        <v>0</v>
      </c>
      <c r="D16" s="85">
        <f>SUM(D17,D22,D26,D42)</f>
        <v>15.880000000000003</v>
      </c>
      <c r="E16" s="85">
        <f>SUM(E17,E26,E42)</f>
        <v>17.22</v>
      </c>
      <c r="F16" s="27"/>
      <c r="G16" s="86">
        <f>SUM(G17,G22,G26,G42)</f>
        <v>33.1</v>
      </c>
      <c r="H16" s="105">
        <f>SUM(H26,H42)</f>
        <v>1.097</v>
      </c>
      <c r="I16" s="85">
        <f>SUM(I17,I22,I26,I42)</f>
        <v>8.5</v>
      </c>
      <c r="J16" s="132"/>
      <c r="K16" s="27"/>
      <c r="L16" s="87">
        <f>L17+L22+L42+L26</f>
        <v>36.705</v>
      </c>
      <c r="M16" s="69"/>
      <c r="N16" s="27"/>
      <c r="O16" s="27"/>
      <c r="P16" s="27"/>
      <c r="Q16" s="26"/>
      <c r="R16" s="41"/>
      <c r="S16" s="27"/>
      <c r="T16" s="27"/>
      <c r="U16" s="27"/>
      <c r="V16" s="26"/>
    </row>
    <row r="17" spans="1:22" s="2" customFormat="1" ht="21.75" thickBot="1">
      <c r="A17" s="35" t="s">
        <v>14</v>
      </c>
      <c r="B17" s="48" t="s">
        <v>15</v>
      </c>
      <c r="C17" s="41"/>
      <c r="D17" s="27">
        <f>SUM(D18:D20)</f>
        <v>0.35</v>
      </c>
      <c r="E17" s="27">
        <f>SUM(E18:E20)</f>
        <v>0.59</v>
      </c>
      <c r="F17" s="27"/>
      <c r="G17" s="24">
        <f>SUM(G18:G20)</f>
        <v>0.94</v>
      </c>
      <c r="H17" s="113"/>
      <c r="I17" s="114">
        <f>SUM(I18:I20)</f>
        <v>0.59</v>
      </c>
      <c r="J17" s="133">
        <f>J18+J19+J20+J21</f>
        <v>1.23</v>
      </c>
      <c r="K17" s="114"/>
      <c r="L17" s="115">
        <f>L18+L19+L20+L21</f>
        <v>1.82</v>
      </c>
      <c r="M17" s="69"/>
      <c r="N17" s="27"/>
      <c r="O17" s="27"/>
      <c r="P17" s="27"/>
      <c r="Q17" s="26"/>
      <c r="R17" s="41"/>
      <c r="S17" s="27"/>
      <c r="T17" s="27"/>
      <c r="U17" s="27"/>
      <c r="V17" s="26"/>
    </row>
    <row r="18" spans="1:22" s="2" customFormat="1" ht="11.25">
      <c r="A18" s="36" t="s">
        <v>12</v>
      </c>
      <c r="B18" s="49" t="s">
        <v>46</v>
      </c>
      <c r="C18" s="143"/>
      <c r="D18" s="144">
        <v>0.35</v>
      </c>
      <c r="E18" s="145"/>
      <c r="F18" s="145"/>
      <c r="G18" s="146">
        <f>SUM(C18:F18)</f>
        <v>0.35</v>
      </c>
      <c r="H18" s="109"/>
      <c r="I18" s="144">
        <v>0.23</v>
      </c>
      <c r="J18" s="155"/>
      <c r="K18" s="110"/>
      <c r="L18" s="112">
        <f aca="true" t="shared" si="0" ref="L18:L24">SUM(H18:K18)</f>
        <v>0.23</v>
      </c>
      <c r="M18" s="42"/>
      <c r="N18" s="22"/>
      <c r="O18" s="22"/>
      <c r="P18" s="22"/>
      <c r="Q18" s="30"/>
      <c r="R18" s="42"/>
      <c r="S18" s="22"/>
      <c r="T18" s="22"/>
      <c r="U18" s="22"/>
      <c r="V18" s="30"/>
    </row>
    <row r="19" spans="1:22" s="2" customFormat="1" ht="11.25">
      <c r="A19" s="37" t="s">
        <v>16</v>
      </c>
      <c r="B19" s="50" t="s">
        <v>47</v>
      </c>
      <c r="C19" s="147"/>
      <c r="D19" s="91"/>
      <c r="E19" s="92">
        <v>0.21</v>
      </c>
      <c r="F19" s="92"/>
      <c r="G19" s="148">
        <f>SUM(E19:F19)</f>
        <v>0.21</v>
      </c>
      <c r="H19" s="71"/>
      <c r="I19" s="91">
        <v>0.36</v>
      </c>
      <c r="J19" s="156"/>
      <c r="K19" s="17"/>
      <c r="L19" s="31">
        <f t="shared" si="0"/>
        <v>0.36</v>
      </c>
      <c r="M19" s="43"/>
      <c r="N19" s="17"/>
      <c r="O19" s="17"/>
      <c r="P19" s="17"/>
      <c r="Q19" s="31"/>
      <c r="R19" s="43"/>
      <c r="S19" s="17"/>
      <c r="T19" s="17"/>
      <c r="U19" s="17"/>
      <c r="V19" s="31"/>
    </row>
    <row r="20" spans="1:22" s="2" customFormat="1" ht="11.25">
      <c r="A20" s="37" t="s">
        <v>17</v>
      </c>
      <c r="B20" s="50" t="s">
        <v>48</v>
      </c>
      <c r="C20" s="147"/>
      <c r="D20" s="91"/>
      <c r="E20" s="92">
        <v>0.38</v>
      </c>
      <c r="F20" s="92"/>
      <c r="G20" s="148">
        <f>SUM(E20)</f>
        <v>0.38</v>
      </c>
      <c r="H20" s="72"/>
      <c r="I20" s="95"/>
      <c r="J20" s="157">
        <v>0.49</v>
      </c>
      <c r="K20" s="28"/>
      <c r="L20" s="32">
        <f t="shared" si="0"/>
        <v>0.49</v>
      </c>
      <c r="M20" s="43"/>
      <c r="N20" s="17"/>
      <c r="O20" s="17"/>
      <c r="P20" s="17"/>
      <c r="Q20" s="31"/>
      <c r="R20" s="43"/>
      <c r="S20" s="17"/>
      <c r="T20" s="17"/>
      <c r="U20" s="17"/>
      <c r="V20" s="31"/>
    </row>
    <row r="21" spans="1:22" s="2" customFormat="1" ht="12" thickBot="1">
      <c r="A21" s="39" t="s">
        <v>18</v>
      </c>
      <c r="B21" s="121" t="s">
        <v>71</v>
      </c>
      <c r="C21" s="149"/>
      <c r="D21" s="150"/>
      <c r="E21" s="151"/>
      <c r="F21" s="151"/>
      <c r="G21" s="152"/>
      <c r="H21" s="74"/>
      <c r="I21" s="97"/>
      <c r="J21" s="138">
        <v>0.74</v>
      </c>
      <c r="K21" s="34"/>
      <c r="L21" s="21">
        <f>K21+J21+I21+H21</f>
        <v>0.74</v>
      </c>
      <c r="M21" s="45"/>
      <c r="N21" s="29"/>
      <c r="O21" s="29"/>
      <c r="P21" s="29"/>
      <c r="Q21" s="33"/>
      <c r="R21" s="45"/>
      <c r="S21" s="29"/>
      <c r="T21" s="29"/>
      <c r="U21" s="29"/>
      <c r="V21" s="33"/>
    </row>
    <row r="22" spans="1:22" s="2" customFormat="1" ht="11.25" thickBot="1">
      <c r="A22" s="35" t="s">
        <v>20</v>
      </c>
      <c r="B22" s="52" t="s">
        <v>21</v>
      </c>
      <c r="C22" s="41"/>
      <c r="D22" s="27">
        <f>SUM(D23:D24)</f>
        <v>2.76</v>
      </c>
      <c r="E22" s="27"/>
      <c r="F22" s="27"/>
      <c r="G22" s="24">
        <f>SUM(G23:G24)</f>
        <v>2.76</v>
      </c>
      <c r="H22" s="69"/>
      <c r="I22" s="27">
        <f>SUM(I23:I24)</f>
        <v>1.571</v>
      </c>
      <c r="J22" s="132">
        <f>J23+J24+J25</f>
        <v>3.21</v>
      </c>
      <c r="K22" s="27"/>
      <c r="L22" s="26">
        <f>SUM(L23:L25)</f>
        <v>7.191000000000001</v>
      </c>
      <c r="M22" s="69"/>
      <c r="N22" s="27"/>
      <c r="O22" s="27"/>
      <c r="P22" s="27"/>
      <c r="Q22" s="26"/>
      <c r="R22" s="41"/>
      <c r="S22" s="27"/>
      <c r="T22" s="27"/>
      <c r="U22" s="27"/>
      <c r="V22" s="26"/>
    </row>
    <row r="23" spans="1:22" s="2" customFormat="1" ht="11.25">
      <c r="A23" s="36" t="s">
        <v>12</v>
      </c>
      <c r="B23" s="49" t="s">
        <v>49</v>
      </c>
      <c r="C23" s="60"/>
      <c r="D23" s="89">
        <v>1.31</v>
      </c>
      <c r="E23" s="22"/>
      <c r="F23" s="22"/>
      <c r="G23" s="18">
        <v>1.31</v>
      </c>
      <c r="H23" s="109"/>
      <c r="I23" s="144">
        <v>0.28</v>
      </c>
      <c r="J23" s="155">
        <v>1.43</v>
      </c>
      <c r="K23" s="110"/>
      <c r="L23" s="112">
        <f t="shared" si="0"/>
        <v>1.71</v>
      </c>
      <c r="M23" s="42"/>
      <c r="N23" s="22"/>
      <c r="O23" s="22"/>
      <c r="P23" s="22"/>
      <c r="Q23" s="30"/>
      <c r="R23" s="42"/>
      <c r="S23" s="22"/>
      <c r="T23" s="22"/>
      <c r="U23" s="22"/>
      <c r="V23" s="30"/>
    </row>
    <row r="24" spans="1:22" s="2" customFormat="1" ht="11.25">
      <c r="A24" s="37" t="s">
        <v>16</v>
      </c>
      <c r="B24" s="50" t="s">
        <v>50</v>
      </c>
      <c r="C24" s="61"/>
      <c r="D24" s="91">
        <v>1.45</v>
      </c>
      <c r="E24" s="17"/>
      <c r="F24" s="65"/>
      <c r="G24" s="67">
        <f>SUM(D24:F24)</f>
        <v>1.45</v>
      </c>
      <c r="H24" s="71"/>
      <c r="I24" s="91">
        <v>1.291</v>
      </c>
      <c r="J24" s="156"/>
      <c r="K24" s="17"/>
      <c r="L24" s="31">
        <f t="shared" si="0"/>
        <v>1.291</v>
      </c>
      <c r="M24" s="43"/>
      <c r="N24" s="17"/>
      <c r="O24" s="17"/>
      <c r="P24" s="17"/>
      <c r="Q24" s="31"/>
      <c r="R24" s="43"/>
      <c r="S24" s="17"/>
      <c r="T24" s="17"/>
      <c r="U24" s="17"/>
      <c r="V24" s="31"/>
    </row>
    <row r="25" spans="1:22" s="2" customFormat="1" ht="34.5" thickBot="1">
      <c r="A25" s="39" t="s">
        <v>17</v>
      </c>
      <c r="B25" s="121" t="s">
        <v>76</v>
      </c>
      <c r="C25" s="122"/>
      <c r="D25" s="99"/>
      <c r="E25" s="29"/>
      <c r="F25" s="123"/>
      <c r="G25" s="15"/>
      <c r="H25" s="124"/>
      <c r="I25" s="150"/>
      <c r="J25" s="158">
        <v>1.78</v>
      </c>
      <c r="K25" s="125">
        <v>2.41</v>
      </c>
      <c r="L25" s="106">
        <f>K25+J25+I25+H25</f>
        <v>4.19</v>
      </c>
      <c r="M25" s="45"/>
      <c r="N25" s="29"/>
      <c r="O25" s="29"/>
      <c r="P25" s="29"/>
      <c r="Q25" s="33"/>
      <c r="R25" s="45"/>
      <c r="S25" s="29"/>
      <c r="T25" s="29"/>
      <c r="U25" s="29"/>
      <c r="V25" s="33"/>
    </row>
    <row r="26" spans="1:22" s="2" customFormat="1" ht="21.75" thickBot="1">
      <c r="A26" s="35" t="s">
        <v>23</v>
      </c>
      <c r="B26" s="53" t="s">
        <v>24</v>
      </c>
      <c r="C26" s="41"/>
      <c r="D26" s="27">
        <f>SUM(D27:D39)</f>
        <v>11.050000000000002</v>
      </c>
      <c r="E26" s="27">
        <f>SUM(E27:E41)</f>
        <v>14.95</v>
      </c>
      <c r="F26" s="27"/>
      <c r="G26" s="24">
        <f>SUM(D26:E26)</f>
        <v>26</v>
      </c>
      <c r="H26" s="69">
        <f>SUM(H41)</f>
        <v>0.86</v>
      </c>
      <c r="I26" s="27">
        <f>SUM(I27:I41)</f>
        <v>6.14</v>
      </c>
      <c r="J26" s="132">
        <f>J27+J28+J29+J30+J31+J32+J33+J34+J35+J36+J37+J38+J39+J40+J41</f>
        <v>17.434</v>
      </c>
      <c r="K26" s="27">
        <f>SUM(K27:K41)</f>
        <v>1.96</v>
      </c>
      <c r="L26" s="26">
        <f>SUM(L27:L41)</f>
        <v>26.394</v>
      </c>
      <c r="M26" s="69"/>
      <c r="N26" s="27"/>
      <c r="O26" s="27"/>
      <c r="P26" s="27"/>
      <c r="Q26" s="26"/>
      <c r="R26" s="41"/>
      <c r="S26" s="27"/>
      <c r="T26" s="27"/>
      <c r="U26" s="27"/>
      <c r="V26" s="26"/>
    </row>
    <row r="27" spans="1:22" s="2" customFormat="1" ht="11.25">
      <c r="A27" s="36" t="s">
        <v>12</v>
      </c>
      <c r="B27" s="54" t="s">
        <v>51</v>
      </c>
      <c r="C27" s="42"/>
      <c r="D27" s="89">
        <v>3.5</v>
      </c>
      <c r="E27" s="90"/>
      <c r="F27" s="64"/>
      <c r="G27" s="18">
        <f>SUM(D27)</f>
        <v>3.5</v>
      </c>
      <c r="H27" s="109"/>
      <c r="I27" s="144"/>
      <c r="J27" s="155">
        <v>4.03</v>
      </c>
      <c r="K27" s="111"/>
      <c r="L27" s="112">
        <f aca="true" t="shared" si="1" ref="L27:L40">SUM(H27:K27)</f>
        <v>4.03</v>
      </c>
      <c r="M27" s="42"/>
      <c r="N27" s="22"/>
      <c r="O27" s="22"/>
      <c r="P27" s="22"/>
      <c r="Q27" s="30"/>
      <c r="R27" s="42"/>
      <c r="S27" s="22"/>
      <c r="T27" s="22"/>
      <c r="U27" s="22"/>
      <c r="V27" s="30"/>
    </row>
    <row r="28" spans="1:22" s="2" customFormat="1" ht="11.25">
      <c r="A28" s="37" t="s">
        <v>16</v>
      </c>
      <c r="B28" s="55" t="s">
        <v>52</v>
      </c>
      <c r="C28" s="61"/>
      <c r="D28" s="92"/>
      <c r="E28" s="92">
        <v>2.61</v>
      </c>
      <c r="F28" s="17"/>
      <c r="G28" s="67">
        <v>2.61</v>
      </c>
      <c r="H28" s="71"/>
      <c r="I28" s="91"/>
      <c r="J28" s="156"/>
      <c r="K28" s="67">
        <v>1.96</v>
      </c>
      <c r="L28" s="31">
        <f t="shared" si="1"/>
        <v>1.96</v>
      </c>
      <c r="M28" s="43"/>
      <c r="N28" s="17"/>
      <c r="O28" s="17"/>
      <c r="P28" s="17"/>
      <c r="Q28" s="31"/>
      <c r="R28" s="43"/>
      <c r="S28" s="17"/>
      <c r="T28" s="17"/>
      <c r="U28" s="17"/>
      <c r="V28" s="31"/>
    </row>
    <row r="29" spans="1:22" s="2" customFormat="1" ht="11.25">
      <c r="A29" s="37" t="s">
        <v>17</v>
      </c>
      <c r="B29" s="55" t="s">
        <v>53</v>
      </c>
      <c r="C29" s="61"/>
      <c r="D29" s="92">
        <v>1.2</v>
      </c>
      <c r="E29" s="91">
        <v>0.67</v>
      </c>
      <c r="F29" s="65"/>
      <c r="G29" s="67">
        <f>SUM(D29:E29)</f>
        <v>1.87</v>
      </c>
      <c r="H29" s="71"/>
      <c r="I29" s="91"/>
      <c r="J29" s="156">
        <f>0.044+0.243+0.526+0.358</f>
        <v>1.1709999999999998</v>
      </c>
      <c r="K29" s="67"/>
      <c r="L29" s="31">
        <f t="shared" si="1"/>
        <v>1.1709999999999998</v>
      </c>
      <c r="M29" s="43"/>
      <c r="N29" s="17"/>
      <c r="O29" s="17"/>
      <c r="P29" s="17"/>
      <c r="Q29" s="31"/>
      <c r="R29" s="43"/>
      <c r="S29" s="17"/>
      <c r="T29" s="17"/>
      <c r="U29" s="17"/>
      <c r="V29" s="31"/>
    </row>
    <row r="30" spans="1:22" s="2" customFormat="1" ht="11.25">
      <c r="A30" s="37" t="s">
        <v>18</v>
      </c>
      <c r="B30" s="55" t="s">
        <v>54</v>
      </c>
      <c r="C30" s="61"/>
      <c r="D30" s="91">
        <v>0.9</v>
      </c>
      <c r="E30" s="92">
        <v>1.25</v>
      </c>
      <c r="F30" s="65"/>
      <c r="G30" s="67">
        <f>SUM(D30:E30)</f>
        <v>2.15</v>
      </c>
      <c r="H30" s="71"/>
      <c r="I30" s="91"/>
      <c r="J30" s="156">
        <v>2.6</v>
      </c>
      <c r="K30" s="67"/>
      <c r="L30" s="31">
        <f t="shared" si="1"/>
        <v>2.6</v>
      </c>
      <c r="M30" s="43"/>
      <c r="N30" s="17"/>
      <c r="O30" s="17"/>
      <c r="P30" s="17"/>
      <c r="Q30" s="31"/>
      <c r="R30" s="43"/>
      <c r="S30" s="17"/>
      <c r="T30" s="17"/>
      <c r="U30" s="17"/>
      <c r="V30" s="31"/>
    </row>
    <row r="31" spans="1:22" s="2" customFormat="1" ht="11.25">
      <c r="A31" s="37" t="s">
        <v>22</v>
      </c>
      <c r="B31" s="55" t="s">
        <v>55</v>
      </c>
      <c r="C31" s="61"/>
      <c r="D31" s="92">
        <v>1.2</v>
      </c>
      <c r="E31" s="91"/>
      <c r="F31" s="65"/>
      <c r="G31" s="67">
        <f>SUM(D31)</f>
        <v>1.2</v>
      </c>
      <c r="H31" s="71"/>
      <c r="I31" s="91">
        <v>0.98</v>
      </c>
      <c r="J31" s="156"/>
      <c r="K31" s="67"/>
      <c r="L31" s="31">
        <f t="shared" si="1"/>
        <v>0.98</v>
      </c>
      <c r="M31" s="43"/>
      <c r="N31" s="17"/>
      <c r="O31" s="17"/>
      <c r="P31" s="17"/>
      <c r="Q31" s="31"/>
      <c r="R31" s="43"/>
      <c r="S31" s="17"/>
      <c r="T31" s="17"/>
      <c r="U31" s="17"/>
      <c r="V31" s="31"/>
    </row>
    <row r="32" spans="1:22" s="2" customFormat="1" ht="11.25">
      <c r="A32" s="37" t="s">
        <v>19</v>
      </c>
      <c r="B32" s="55" t="s">
        <v>56</v>
      </c>
      <c r="C32" s="61"/>
      <c r="D32" s="92">
        <v>1.13</v>
      </c>
      <c r="E32" s="91">
        <v>2</v>
      </c>
      <c r="F32" s="65"/>
      <c r="G32" s="67">
        <f>SUM(D32:E32)</f>
        <v>3.13</v>
      </c>
      <c r="H32" s="71"/>
      <c r="I32" s="91">
        <v>3.01</v>
      </c>
      <c r="J32" s="156"/>
      <c r="K32" s="67"/>
      <c r="L32" s="31">
        <f t="shared" si="1"/>
        <v>3.01</v>
      </c>
      <c r="M32" s="43"/>
      <c r="N32" s="17"/>
      <c r="O32" s="17"/>
      <c r="P32" s="17"/>
      <c r="Q32" s="31"/>
      <c r="R32" s="43"/>
      <c r="S32" s="17"/>
      <c r="T32" s="17"/>
      <c r="U32" s="17"/>
      <c r="V32" s="31"/>
    </row>
    <row r="33" spans="1:22" s="2" customFormat="1" ht="11.25">
      <c r="A33" s="37" t="s">
        <v>25</v>
      </c>
      <c r="B33" s="55" t="s">
        <v>57</v>
      </c>
      <c r="C33" s="61"/>
      <c r="D33" s="91">
        <v>0.68</v>
      </c>
      <c r="E33" s="92">
        <v>1</v>
      </c>
      <c r="F33" s="65"/>
      <c r="G33" s="67">
        <f>SUM(D33:E33)</f>
        <v>1.6800000000000002</v>
      </c>
      <c r="H33" s="71"/>
      <c r="I33" s="91">
        <v>1.61</v>
      </c>
      <c r="J33" s="156"/>
      <c r="K33" s="67"/>
      <c r="L33" s="31">
        <f t="shared" si="1"/>
        <v>1.61</v>
      </c>
      <c r="M33" s="43"/>
      <c r="N33" s="17"/>
      <c r="O33" s="17"/>
      <c r="P33" s="17"/>
      <c r="Q33" s="31"/>
      <c r="R33" s="43"/>
      <c r="S33" s="17"/>
      <c r="T33" s="17"/>
      <c r="U33" s="17"/>
      <c r="V33" s="31"/>
    </row>
    <row r="34" spans="1:22" s="2" customFormat="1" ht="11.25">
      <c r="A34" s="37" t="s">
        <v>25</v>
      </c>
      <c r="B34" s="55" t="s">
        <v>58</v>
      </c>
      <c r="C34" s="61"/>
      <c r="D34" s="91">
        <v>0.75</v>
      </c>
      <c r="E34" s="91">
        <v>0.75</v>
      </c>
      <c r="F34" s="65"/>
      <c r="G34" s="67">
        <f>SUM(D34:E34)</f>
        <v>1.5</v>
      </c>
      <c r="H34" s="71"/>
      <c r="I34" s="91"/>
      <c r="J34" s="156">
        <f>0.718+0.59+0.04+0.072+0.04</f>
        <v>1.46</v>
      </c>
      <c r="K34" s="67"/>
      <c r="L34" s="31">
        <f t="shared" si="1"/>
        <v>1.46</v>
      </c>
      <c r="M34" s="43"/>
      <c r="N34" s="17"/>
      <c r="O34" s="17"/>
      <c r="P34" s="17"/>
      <c r="Q34" s="31"/>
      <c r="R34" s="43"/>
      <c r="S34" s="17"/>
      <c r="T34" s="17"/>
      <c r="U34" s="17"/>
      <c r="V34" s="31"/>
    </row>
    <row r="35" spans="1:22" s="2" customFormat="1" ht="11.25">
      <c r="A35" s="37" t="s">
        <v>26</v>
      </c>
      <c r="B35" s="55" t="s">
        <v>59</v>
      </c>
      <c r="C35" s="61"/>
      <c r="D35" s="92"/>
      <c r="E35" s="92">
        <v>1.6</v>
      </c>
      <c r="F35" s="17"/>
      <c r="G35" s="67">
        <f>SUM(E35)</f>
        <v>1.6</v>
      </c>
      <c r="H35" s="71"/>
      <c r="I35" s="91"/>
      <c r="J35" s="156">
        <v>1.56</v>
      </c>
      <c r="K35" s="67"/>
      <c r="L35" s="31">
        <f t="shared" si="1"/>
        <v>1.56</v>
      </c>
      <c r="M35" s="43"/>
      <c r="N35" s="17"/>
      <c r="O35" s="17"/>
      <c r="P35" s="17"/>
      <c r="Q35" s="31"/>
      <c r="R35" s="43"/>
      <c r="S35" s="17"/>
      <c r="T35" s="17"/>
      <c r="U35" s="17"/>
      <c r="V35" s="31"/>
    </row>
    <row r="36" spans="1:22" s="2" customFormat="1" ht="11.25">
      <c r="A36" s="37" t="s">
        <v>27</v>
      </c>
      <c r="B36" s="50" t="s">
        <v>60</v>
      </c>
      <c r="C36" s="61"/>
      <c r="D36" s="91">
        <v>0.97</v>
      </c>
      <c r="E36" s="92">
        <v>1</v>
      </c>
      <c r="F36" s="65"/>
      <c r="G36" s="67">
        <f>SUM(D36:E36)</f>
        <v>1.97</v>
      </c>
      <c r="H36" s="71"/>
      <c r="I36" s="91"/>
      <c r="J36" s="156">
        <f>1.668+0.624</f>
        <v>2.292</v>
      </c>
      <c r="K36" s="67"/>
      <c r="L36" s="31">
        <f t="shared" si="1"/>
        <v>2.292</v>
      </c>
      <c r="M36" s="43"/>
      <c r="N36" s="17"/>
      <c r="O36" s="17"/>
      <c r="P36" s="17"/>
      <c r="Q36" s="31"/>
      <c r="R36" s="43"/>
      <c r="S36" s="17"/>
      <c r="T36" s="17"/>
      <c r="U36" s="17"/>
      <c r="V36" s="31"/>
    </row>
    <row r="37" spans="1:22" s="2" customFormat="1" ht="11.25">
      <c r="A37" s="37" t="s">
        <v>28</v>
      </c>
      <c r="B37" s="50" t="s">
        <v>61</v>
      </c>
      <c r="C37" s="43"/>
      <c r="D37" s="91"/>
      <c r="E37" s="92">
        <v>2.9</v>
      </c>
      <c r="F37" s="65"/>
      <c r="G37" s="67">
        <f>SUM(E37)</f>
        <v>2.9</v>
      </c>
      <c r="H37" s="71"/>
      <c r="I37" s="91"/>
      <c r="J37" s="156">
        <f>1.124+1.415</f>
        <v>2.539</v>
      </c>
      <c r="K37" s="67"/>
      <c r="L37" s="31">
        <f t="shared" si="1"/>
        <v>2.539</v>
      </c>
      <c r="M37" s="43"/>
      <c r="N37" s="17"/>
      <c r="O37" s="17"/>
      <c r="P37" s="17"/>
      <c r="Q37" s="31"/>
      <c r="R37" s="43"/>
      <c r="S37" s="17"/>
      <c r="T37" s="17"/>
      <c r="U37" s="17"/>
      <c r="V37" s="31"/>
    </row>
    <row r="38" spans="1:22" s="2" customFormat="1" ht="11.25">
      <c r="A38" s="38" t="s">
        <v>29</v>
      </c>
      <c r="B38" s="51" t="s">
        <v>70</v>
      </c>
      <c r="C38" s="44"/>
      <c r="D38" s="95"/>
      <c r="E38" s="96">
        <v>0.67</v>
      </c>
      <c r="F38" s="66"/>
      <c r="G38" s="68">
        <f>SUM(E38)</f>
        <v>0.67</v>
      </c>
      <c r="H38" s="72"/>
      <c r="I38" s="95"/>
      <c r="J38" s="157">
        <v>0.46</v>
      </c>
      <c r="K38" s="68"/>
      <c r="L38" s="31">
        <f t="shared" si="1"/>
        <v>0.46</v>
      </c>
      <c r="M38" s="44"/>
      <c r="N38" s="28"/>
      <c r="O38" s="28"/>
      <c r="P38" s="28"/>
      <c r="Q38" s="32"/>
      <c r="R38" s="44"/>
      <c r="S38" s="28"/>
      <c r="T38" s="28"/>
      <c r="U38" s="28"/>
      <c r="V38" s="32"/>
    </row>
    <row r="39" spans="1:22" s="2" customFormat="1" ht="11.25">
      <c r="A39" s="38" t="s">
        <v>45</v>
      </c>
      <c r="B39" s="51" t="s">
        <v>62</v>
      </c>
      <c r="C39" s="62"/>
      <c r="D39" s="95">
        <v>0.72</v>
      </c>
      <c r="E39" s="95"/>
      <c r="F39" s="66"/>
      <c r="G39" s="68">
        <f>SUM(D39)</f>
        <v>0.72</v>
      </c>
      <c r="H39" s="72"/>
      <c r="I39" s="95">
        <v>0.41</v>
      </c>
      <c r="J39" s="157"/>
      <c r="K39" s="68"/>
      <c r="L39" s="31">
        <f t="shared" si="1"/>
        <v>0.41</v>
      </c>
      <c r="M39" s="44"/>
      <c r="N39" s="28"/>
      <c r="O39" s="28"/>
      <c r="P39" s="28"/>
      <c r="Q39" s="32"/>
      <c r="R39" s="44"/>
      <c r="S39" s="28"/>
      <c r="T39" s="28"/>
      <c r="U39" s="28"/>
      <c r="V39" s="32"/>
    </row>
    <row r="40" spans="1:22" s="2" customFormat="1" ht="11.25">
      <c r="A40" s="88" t="s">
        <v>64</v>
      </c>
      <c r="B40" s="51" t="s">
        <v>63</v>
      </c>
      <c r="C40" s="94"/>
      <c r="D40" s="95"/>
      <c r="E40" s="95">
        <v>0.5</v>
      </c>
      <c r="F40" s="66"/>
      <c r="G40" s="32">
        <f>SUM(E40)</f>
        <v>0.5</v>
      </c>
      <c r="H40" s="72"/>
      <c r="I40" s="95"/>
      <c r="J40" s="157">
        <v>0.472</v>
      </c>
      <c r="K40" s="68"/>
      <c r="L40" s="31">
        <f t="shared" si="1"/>
        <v>0.472</v>
      </c>
      <c r="M40" s="44"/>
      <c r="N40" s="28"/>
      <c r="O40" s="28"/>
      <c r="P40" s="28"/>
      <c r="Q40" s="32"/>
      <c r="R40" s="72"/>
      <c r="S40" s="28"/>
      <c r="T40" s="28"/>
      <c r="U40" s="28"/>
      <c r="V40" s="32"/>
    </row>
    <row r="41" spans="1:22" s="2" customFormat="1" ht="33.75" customHeight="1" thickBot="1">
      <c r="A41" s="107" t="s">
        <v>65</v>
      </c>
      <c r="B41" s="108" t="s">
        <v>73</v>
      </c>
      <c r="C41" s="94"/>
      <c r="D41" s="95"/>
      <c r="E41" s="95"/>
      <c r="F41" s="66"/>
      <c r="G41" s="68"/>
      <c r="H41" s="103">
        <f>0.1+0.76</f>
        <v>0.86</v>
      </c>
      <c r="I41" s="95">
        <v>0.13</v>
      </c>
      <c r="J41" s="157">
        <v>0.85</v>
      </c>
      <c r="K41" s="68"/>
      <c r="L41" s="32">
        <f>SUM(H41:K41)</f>
        <v>1.8399999999999999</v>
      </c>
      <c r="M41" s="44"/>
      <c r="N41" s="28"/>
      <c r="O41" s="28"/>
      <c r="P41" s="28"/>
      <c r="Q41" s="32"/>
      <c r="R41" s="44"/>
      <c r="S41" s="28"/>
      <c r="T41" s="28"/>
      <c r="U41" s="28"/>
      <c r="V41" s="32"/>
    </row>
    <row r="42" spans="1:22" s="2" customFormat="1" ht="11.25" thickBot="1">
      <c r="A42" s="82" t="s">
        <v>30</v>
      </c>
      <c r="B42" s="83" t="s">
        <v>31</v>
      </c>
      <c r="C42" s="84">
        <f>SUM(C43)</f>
        <v>0</v>
      </c>
      <c r="D42" s="85">
        <f>SUM(D43)</f>
        <v>1.72</v>
      </c>
      <c r="E42" s="85">
        <f>SUM(E43)</f>
        <v>1.68</v>
      </c>
      <c r="F42" s="85"/>
      <c r="G42" s="86">
        <f>SUM(C42:E42)</f>
        <v>3.4</v>
      </c>
      <c r="H42" s="105">
        <f>SUM(H43)</f>
        <v>0.237</v>
      </c>
      <c r="I42" s="85">
        <v>0.199</v>
      </c>
      <c r="J42" s="135">
        <f>J43</f>
        <v>0.804</v>
      </c>
      <c r="K42" s="85">
        <f>SUM(K43)</f>
        <v>0.06</v>
      </c>
      <c r="L42" s="161">
        <f>SUM(H42:K42)</f>
        <v>1.3</v>
      </c>
      <c r="M42" s="84"/>
      <c r="N42" s="85"/>
      <c r="O42" s="85"/>
      <c r="P42" s="85"/>
      <c r="Q42" s="87"/>
      <c r="R42" s="84"/>
      <c r="S42" s="85"/>
      <c r="T42" s="85"/>
      <c r="U42" s="85"/>
      <c r="V42" s="87"/>
    </row>
    <row r="43" spans="1:22" s="2" customFormat="1" ht="23.25" thickBot="1">
      <c r="A43" s="39" t="s">
        <v>12</v>
      </c>
      <c r="B43" s="56" t="s">
        <v>32</v>
      </c>
      <c r="C43" s="98"/>
      <c r="D43" s="99">
        <v>1.72</v>
      </c>
      <c r="E43" s="99">
        <v>1.68</v>
      </c>
      <c r="F43" s="29"/>
      <c r="G43" s="15">
        <f>SUM(C43:E43)</f>
        <v>3.4</v>
      </c>
      <c r="H43" s="104">
        <v>0.237</v>
      </c>
      <c r="I43" s="99">
        <v>0.199</v>
      </c>
      <c r="J43" s="159">
        <v>0.804</v>
      </c>
      <c r="K43" s="29">
        <v>0.06</v>
      </c>
      <c r="L43" s="142">
        <f>SUM(H43:K43)</f>
        <v>1.3</v>
      </c>
      <c r="M43" s="73"/>
      <c r="N43" s="29"/>
      <c r="O43" s="29"/>
      <c r="P43" s="29"/>
      <c r="Q43" s="33"/>
      <c r="R43" s="45"/>
      <c r="S43" s="29"/>
      <c r="T43" s="29"/>
      <c r="U43" s="29"/>
      <c r="V43" s="33"/>
    </row>
    <row r="44" spans="1:22" s="2" customFormat="1" ht="11.25" thickBot="1">
      <c r="A44" s="35" t="s">
        <v>33</v>
      </c>
      <c r="B44" s="48" t="s">
        <v>34</v>
      </c>
      <c r="C44" s="41"/>
      <c r="D44" s="27"/>
      <c r="E44" s="27"/>
      <c r="F44" s="27"/>
      <c r="G44" s="24"/>
      <c r="H44" s="69"/>
      <c r="I44" s="27"/>
      <c r="J44" s="132"/>
      <c r="K44" s="27"/>
      <c r="L44" s="21"/>
      <c r="M44" s="69"/>
      <c r="N44" s="27"/>
      <c r="O44" s="27"/>
      <c r="P44" s="27"/>
      <c r="Q44" s="26"/>
      <c r="R44" s="41"/>
      <c r="S44" s="27"/>
      <c r="T44" s="27"/>
      <c r="U44" s="27"/>
      <c r="V44" s="26"/>
    </row>
    <row r="45" spans="1:22" s="2" customFormat="1" ht="22.5">
      <c r="A45" s="37" t="s">
        <v>12</v>
      </c>
      <c r="B45" s="119" t="s">
        <v>66</v>
      </c>
      <c r="C45" s="61"/>
      <c r="D45" s="91">
        <v>1</v>
      </c>
      <c r="E45" s="91">
        <v>2</v>
      </c>
      <c r="F45" s="92"/>
      <c r="G45" s="93">
        <f>SUM(D45:F45)</f>
        <v>3</v>
      </c>
      <c r="H45" s="154"/>
      <c r="I45" s="91">
        <v>2</v>
      </c>
      <c r="J45" s="156">
        <v>1</v>
      </c>
      <c r="K45" s="91"/>
      <c r="L45" s="112">
        <f aca="true" t="shared" si="2" ref="L45:L55">SUM(H45:K45)</f>
        <v>3</v>
      </c>
      <c r="M45" s="71"/>
      <c r="N45" s="17"/>
      <c r="O45" s="17"/>
      <c r="P45" s="17"/>
      <c r="Q45" s="31"/>
      <c r="R45" s="43"/>
      <c r="S45" s="17"/>
      <c r="T45" s="17"/>
      <c r="U45" s="17"/>
      <c r="V45" s="31"/>
    </row>
    <row r="46" spans="1:22" s="2" customFormat="1" ht="22.5">
      <c r="A46" s="38" t="s">
        <v>16</v>
      </c>
      <c r="B46" s="50" t="s">
        <v>67</v>
      </c>
      <c r="C46" s="62"/>
      <c r="D46" s="95">
        <v>24</v>
      </c>
      <c r="E46" s="95">
        <v>8</v>
      </c>
      <c r="F46" s="96"/>
      <c r="G46" s="100">
        <f>SUM(D46:F46)</f>
        <v>32</v>
      </c>
      <c r="H46" s="103"/>
      <c r="I46" s="95">
        <v>14</v>
      </c>
      <c r="J46" s="157">
        <v>18</v>
      </c>
      <c r="K46" s="95"/>
      <c r="L46" s="31">
        <f t="shared" si="2"/>
        <v>32</v>
      </c>
      <c r="M46" s="72"/>
      <c r="N46" s="28"/>
      <c r="O46" s="28"/>
      <c r="P46" s="28"/>
      <c r="Q46" s="32"/>
      <c r="R46" s="44"/>
      <c r="S46" s="28"/>
      <c r="T46" s="28"/>
      <c r="U46" s="28"/>
      <c r="V46" s="32"/>
    </row>
    <row r="47" spans="1:31" s="2" customFormat="1" ht="22.5" customHeight="1" thickBot="1">
      <c r="A47" s="37" t="s">
        <v>17</v>
      </c>
      <c r="B47" s="120" t="s">
        <v>69</v>
      </c>
      <c r="C47" s="62"/>
      <c r="D47" s="95"/>
      <c r="E47" s="95"/>
      <c r="F47" s="96"/>
      <c r="G47" s="100"/>
      <c r="H47" s="103"/>
      <c r="I47" s="95">
        <v>3</v>
      </c>
      <c r="J47" s="157">
        <f>1+1</f>
        <v>2</v>
      </c>
      <c r="K47" s="28">
        <v>5</v>
      </c>
      <c r="L47" s="106">
        <f t="shared" si="2"/>
        <v>10</v>
      </c>
      <c r="M47" s="72"/>
      <c r="N47" s="28"/>
      <c r="O47" s="28"/>
      <c r="P47" s="28"/>
      <c r="Q47" s="32"/>
      <c r="R47" s="44"/>
      <c r="S47" s="28"/>
      <c r="T47" s="28"/>
      <c r="U47" s="28"/>
      <c r="V47" s="32"/>
      <c r="W47" s="116"/>
      <c r="X47" s="116"/>
      <c r="Y47" s="116"/>
      <c r="Z47" s="116"/>
      <c r="AA47" s="116"/>
      <c r="AB47" s="116"/>
      <c r="AC47" s="116"/>
      <c r="AD47" s="116"/>
      <c r="AE47" s="117"/>
    </row>
    <row r="48" spans="1:22" s="2" customFormat="1" ht="11.25" thickBot="1">
      <c r="A48" s="35" t="s">
        <v>16</v>
      </c>
      <c r="B48" s="118" t="s">
        <v>35</v>
      </c>
      <c r="C48" s="41"/>
      <c r="D48" s="27"/>
      <c r="E48" s="27"/>
      <c r="F48" s="27"/>
      <c r="G48" s="24"/>
      <c r="H48" s="69"/>
      <c r="I48" s="27"/>
      <c r="J48" s="132"/>
      <c r="K48" s="27"/>
      <c r="L48" s="21"/>
      <c r="M48" s="69"/>
      <c r="N48" s="27"/>
      <c r="O48" s="27"/>
      <c r="P48" s="27"/>
      <c r="Q48" s="26"/>
      <c r="R48" s="41"/>
      <c r="S48" s="27"/>
      <c r="T48" s="27"/>
      <c r="U48" s="27"/>
      <c r="V48" s="26"/>
    </row>
    <row r="49" spans="1:22" s="2" customFormat="1" ht="11.25">
      <c r="A49" s="36" t="s">
        <v>12</v>
      </c>
      <c r="B49" s="57" t="s">
        <v>36</v>
      </c>
      <c r="C49" s="42"/>
      <c r="D49" s="22"/>
      <c r="E49" s="22"/>
      <c r="F49" s="22"/>
      <c r="G49" s="18"/>
      <c r="H49" s="101">
        <v>2</v>
      </c>
      <c r="I49" s="22"/>
      <c r="J49" s="136"/>
      <c r="K49" s="89"/>
      <c r="L49" s="112">
        <f t="shared" si="2"/>
        <v>2</v>
      </c>
      <c r="M49" s="70"/>
      <c r="N49" s="22"/>
      <c r="O49" s="22"/>
      <c r="P49" s="22"/>
      <c r="Q49" s="30"/>
      <c r="R49" s="42"/>
      <c r="S49" s="22"/>
      <c r="T49" s="22"/>
      <c r="U49" s="22"/>
      <c r="V49" s="30"/>
    </row>
    <row r="50" spans="1:22" s="2" customFormat="1" ht="22.5">
      <c r="A50" s="37" t="s">
        <v>16</v>
      </c>
      <c r="B50" s="50" t="s">
        <v>37</v>
      </c>
      <c r="C50" s="43"/>
      <c r="D50" s="17"/>
      <c r="E50" s="17"/>
      <c r="F50" s="17"/>
      <c r="G50" s="67"/>
      <c r="H50" s="154">
        <v>2</v>
      </c>
      <c r="I50" s="17"/>
      <c r="J50" s="134"/>
      <c r="K50" s="91"/>
      <c r="L50" s="30">
        <f t="shared" si="2"/>
        <v>2</v>
      </c>
      <c r="M50" s="71"/>
      <c r="N50" s="17"/>
      <c r="O50" s="17"/>
      <c r="P50" s="17"/>
      <c r="Q50" s="31"/>
      <c r="R50" s="43"/>
      <c r="S50" s="17"/>
      <c r="T50" s="17"/>
      <c r="U50" s="17"/>
      <c r="V50" s="31"/>
    </row>
    <row r="51" spans="1:22" s="2" customFormat="1" ht="38.25" customHeight="1">
      <c r="A51" s="37" t="s">
        <v>17</v>
      </c>
      <c r="B51" s="50" t="s">
        <v>74</v>
      </c>
      <c r="C51" s="43"/>
      <c r="D51" s="17"/>
      <c r="E51" s="17"/>
      <c r="F51" s="17"/>
      <c r="G51" s="67"/>
      <c r="H51" s="154"/>
      <c r="I51" s="17"/>
      <c r="J51" s="134"/>
      <c r="K51" s="91"/>
      <c r="L51" s="31"/>
      <c r="M51" s="71"/>
      <c r="N51" s="17"/>
      <c r="O51" s="17"/>
      <c r="P51" s="17"/>
      <c r="Q51" s="31"/>
      <c r="R51" s="43"/>
      <c r="S51" s="17"/>
      <c r="T51" s="17"/>
      <c r="U51" s="17"/>
      <c r="V51" s="31"/>
    </row>
    <row r="52" spans="1:22" s="2" customFormat="1" ht="12" thickBot="1">
      <c r="A52" s="39" t="s">
        <v>18</v>
      </c>
      <c r="B52" s="121" t="s">
        <v>75</v>
      </c>
      <c r="C52" s="45"/>
      <c r="D52" s="29"/>
      <c r="E52" s="29"/>
      <c r="F52" s="29"/>
      <c r="G52" s="15"/>
      <c r="H52" s="104"/>
      <c r="I52" s="29"/>
      <c r="J52" s="153"/>
      <c r="K52" s="99"/>
      <c r="L52" s="106"/>
      <c r="M52" s="73"/>
      <c r="N52" s="29"/>
      <c r="O52" s="29"/>
      <c r="P52" s="29"/>
      <c r="Q52" s="33"/>
      <c r="R52" s="45"/>
      <c r="S52" s="29"/>
      <c r="T52" s="29"/>
      <c r="U52" s="29"/>
      <c r="V52" s="33"/>
    </row>
    <row r="53" spans="1:22" s="2" customFormat="1" ht="21.75" thickBot="1">
      <c r="A53" s="35" t="s">
        <v>38</v>
      </c>
      <c r="B53" s="47" t="s">
        <v>39</v>
      </c>
      <c r="C53" s="41"/>
      <c r="D53" s="27"/>
      <c r="E53" s="27"/>
      <c r="F53" s="27"/>
      <c r="G53" s="24"/>
      <c r="H53" s="69"/>
      <c r="I53" s="27"/>
      <c r="J53" s="132"/>
      <c r="K53" s="160"/>
      <c r="L53" s="21"/>
      <c r="M53" s="69"/>
      <c r="N53" s="27"/>
      <c r="O53" s="27"/>
      <c r="P53" s="27"/>
      <c r="Q53" s="26"/>
      <c r="R53" s="41"/>
      <c r="S53" s="27"/>
      <c r="T53" s="27"/>
      <c r="U53" s="27"/>
      <c r="V53" s="26"/>
    </row>
    <row r="54" spans="1:22" s="2" customFormat="1" ht="22.5">
      <c r="A54" s="36" t="s">
        <v>12</v>
      </c>
      <c r="B54" s="58" t="s">
        <v>40</v>
      </c>
      <c r="C54" s="60"/>
      <c r="D54" s="22"/>
      <c r="E54" s="22"/>
      <c r="F54" s="22"/>
      <c r="G54" s="18"/>
      <c r="H54" s="101"/>
      <c r="I54" s="89">
        <v>4</v>
      </c>
      <c r="J54" s="137"/>
      <c r="K54" s="22">
        <v>2</v>
      </c>
      <c r="L54" s="112">
        <f t="shared" si="2"/>
        <v>6</v>
      </c>
      <c r="M54" s="70"/>
      <c r="N54" s="22"/>
      <c r="O54" s="22"/>
      <c r="P54" s="22"/>
      <c r="Q54" s="30"/>
      <c r="R54" s="42"/>
      <c r="S54" s="22"/>
      <c r="T54" s="22"/>
      <c r="U54" s="22"/>
      <c r="V54" s="30"/>
    </row>
    <row r="55" spans="1:22" s="2" customFormat="1" ht="34.5" thickBot="1">
      <c r="A55" s="40" t="s">
        <v>16</v>
      </c>
      <c r="B55" s="59" t="s">
        <v>41</v>
      </c>
      <c r="C55" s="63"/>
      <c r="D55" s="34"/>
      <c r="E55" s="34"/>
      <c r="F55" s="34"/>
      <c r="G55" s="7"/>
      <c r="H55" s="102">
        <v>1</v>
      </c>
      <c r="I55" s="97">
        <v>3</v>
      </c>
      <c r="J55" s="138"/>
      <c r="K55" s="97"/>
      <c r="L55" s="106">
        <f t="shared" si="2"/>
        <v>4</v>
      </c>
      <c r="M55" s="74"/>
      <c r="N55" s="34"/>
      <c r="O55" s="34"/>
      <c r="P55" s="34"/>
      <c r="Q55" s="21"/>
      <c r="R55" s="9"/>
      <c r="S55" s="34"/>
      <c r="T55" s="34"/>
      <c r="U55" s="34"/>
      <c r="V55" s="21"/>
    </row>
    <row r="56" spans="1:22" s="2" customFormat="1" ht="11.25">
      <c r="A56" s="75"/>
      <c r="B56" s="76"/>
      <c r="C56" s="77"/>
      <c r="D56" s="78"/>
      <c r="E56" s="78"/>
      <c r="F56" s="78"/>
      <c r="G56" s="78"/>
      <c r="H56" s="78"/>
      <c r="I56" s="78"/>
      <c r="J56" s="13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s="2" customFormat="1" ht="11.25">
      <c r="A57" s="75"/>
      <c r="B57" s="76"/>
      <c r="C57" s="77"/>
      <c r="D57" s="78"/>
      <c r="E57" s="78"/>
      <c r="F57" s="78"/>
      <c r="G57" s="78"/>
      <c r="H57" s="78"/>
      <c r="I57" s="78"/>
      <c r="J57" s="13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</row>
    <row r="58" spans="1:22" s="2" customFormat="1" ht="12.75">
      <c r="A58" s="75"/>
      <c r="B58" s="79" t="s">
        <v>77</v>
      </c>
      <c r="C58" s="80"/>
      <c r="D58" s="81"/>
      <c r="E58" s="81"/>
      <c r="F58" s="81"/>
      <c r="G58" s="81"/>
      <c r="H58" s="81"/>
      <c r="I58" s="81"/>
      <c r="J58" s="140"/>
      <c r="K58" s="81"/>
      <c r="L58" s="180" t="s">
        <v>78</v>
      </c>
      <c r="M58" s="180"/>
      <c r="N58" s="180"/>
      <c r="O58" s="180"/>
      <c r="P58" s="78"/>
      <c r="Q58" s="78"/>
      <c r="R58" s="78"/>
      <c r="S58" s="78"/>
      <c r="T58" s="78"/>
      <c r="U58" s="78"/>
      <c r="V58" s="78"/>
    </row>
    <row r="59" spans="1:10" s="2" customFormat="1" ht="10.5">
      <c r="A59" s="16"/>
      <c r="B59" s="20"/>
      <c r="J59" s="141"/>
    </row>
  </sheetData>
  <sheetProtection/>
  <mergeCells count="20">
    <mergeCell ref="L58:O58"/>
    <mergeCell ref="H13:L13"/>
    <mergeCell ref="M13:Q13"/>
    <mergeCell ref="R13:V13"/>
    <mergeCell ref="C12:G12"/>
    <mergeCell ref="A11:A14"/>
    <mergeCell ref="B11:B14"/>
    <mergeCell ref="C13:G13"/>
    <mergeCell ref="S9:U9"/>
    <mergeCell ref="C11:L11"/>
    <mergeCell ref="M11:V11"/>
    <mergeCell ref="M12:Q12"/>
    <mergeCell ref="R12:V12"/>
    <mergeCell ref="H12:L12"/>
    <mergeCell ref="R1:V1"/>
    <mergeCell ref="Q7:V7"/>
    <mergeCell ref="Q6:V6"/>
    <mergeCell ref="A2:V2"/>
    <mergeCell ref="B3:V3"/>
    <mergeCell ref="P4:V4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pto4</cp:lastModifiedBy>
  <cp:lastPrinted>2013-02-05T00:09:15Z</cp:lastPrinted>
  <dcterms:created xsi:type="dcterms:W3CDTF">2010-07-13T10:41:57Z</dcterms:created>
  <dcterms:modified xsi:type="dcterms:W3CDTF">2013-02-22T06:33:45Z</dcterms:modified>
  <cp:category/>
  <cp:version/>
  <cp:contentType/>
  <cp:contentStatus/>
</cp:coreProperties>
</file>